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DETERCONSA\VILLA - INTER\CARPETA FINAL\"/>
    </mc:Choice>
  </mc:AlternateContent>
  <xr:revisionPtr revIDLastSave="0" documentId="8_{60738318-298E-471C-9F1C-0D65DA737540}" xr6:coauthVersionLast="47" xr6:coauthVersionMax="47" xr10:uidLastSave="{00000000-0000-0000-0000-000000000000}"/>
  <bookViews>
    <workbookView xWindow="-120" yWindow="-120" windowWidth="20730" windowHeight="11160" xr2:uid="{227B69E8-E7C2-447C-8D5D-B6549CE8EC21}"/>
  </bookViews>
  <sheets>
    <sheet name="INTERVENTORIA VILLA" sheetId="1" r:id="rId1"/>
  </sheets>
  <externalReferences>
    <externalReference r:id="rId2"/>
  </externalReferences>
  <definedNames>
    <definedName name="_xlnm.Print_Area" localSheetId="0">'INTERVENTORIA VILLA'!$C$1:$L$36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G14" i="1"/>
  <c r="G17" i="1"/>
  <c r="G16" i="1"/>
  <c r="G12" i="1"/>
  <c r="K30" i="1"/>
  <c r="F21" i="1"/>
  <c r="I21" i="1" s="1"/>
  <c r="F20" i="1"/>
  <c r="I20" i="1" s="1"/>
  <c r="F19" i="1"/>
  <c r="I19" i="1" s="1"/>
  <c r="I18" i="1"/>
  <c r="I17" i="1"/>
  <c r="F17" i="1"/>
  <c r="F16" i="1"/>
  <c r="F15" i="1"/>
  <c r="I15" i="1" s="1"/>
  <c r="F14" i="1"/>
  <c r="I14" i="1" s="1"/>
  <c r="J13" i="1"/>
  <c r="J14" i="1" s="1"/>
  <c r="J15" i="1" s="1"/>
  <c r="J16" i="1" s="1"/>
  <c r="J17" i="1" s="1"/>
  <c r="J18" i="1" s="1"/>
  <c r="F13" i="1"/>
  <c r="I13" i="1" s="1"/>
  <c r="F12" i="1"/>
  <c r="J11" i="1"/>
  <c r="J12" i="1" s="1"/>
  <c r="I11" i="1"/>
  <c r="G10" i="1"/>
  <c r="F10" i="1"/>
  <c r="I10" i="1" s="1"/>
  <c r="K10" i="1" s="1"/>
  <c r="I12" i="1" l="1"/>
  <c r="I16" i="1"/>
  <c r="K11" i="1"/>
  <c r="K13" i="1"/>
  <c r="K16" i="1"/>
  <c r="K14" i="1"/>
  <c r="K15" i="1"/>
  <c r="K17" i="1"/>
  <c r="J19" i="1"/>
  <c r="J20" i="1" s="1"/>
  <c r="K18" i="1"/>
  <c r="K12" i="1"/>
  <c r="H25" i="1" l="1"/>
  <c r="J21" i="1"/>
  <c r="K21" i="1" s="1"/>
  <c r="K20" i="1"/>
  <c r="K19" i="1"/>
  <c r="K22" i="1" l="1"/>
  <c r="H26" i="1"/>
  <c r="H27" i="1" l="1"/>
  <c r="H31" i="1"/>
  <c r="K31" i="1" s="1"/>
  <c r="K32" i="1" l="1"/>
  <c r="K33" i="1" s="1"/>
  <c r="K34" i="1" l="1"/>
  <c r="K35" i="1" s="1"/>
</calcChain>
</file>

<file path=xl/sharedStrings.xml><?xml version="1.0" encoding="utf-8"?>
<sst xmlns="http://schemas.openxmlformats.org/spreadsheetml/2006/main" count="79" uniqueCount="72">
  <si>
    <t>FORMULARIO NO. 1 OFERTA ECONÓMICA</t>
  </si>
  <si>
    <t>OBJETO:</t>
  </si>
  <si>
    <t>DURACION:</t>
  </si>
  <si>
    <t>1. COSTOS DEL PERSONAL DE LA INTERVENTORIA</t>
  </si>
  <si>
    <t>ITEM</t>
  </si>
  <si>
    <t>CONCEPTO</t>
  </si>
  <si>
    <t>A</t>
  </si>
  <si>
    <t>B</t>
  </si>
  <si>
    <t>C</t>
  </si>
  <si>
    <t>D</t>
  </si>
  <si>
    <t>E</t>
  </si>
  <si>
    <t>F</t>
  </si>
  <si>
    <t>PERSONAL PROFESIONAL</t>
  </si>
  <si>
    <t>SUELDO MES BÁSICO</t>
  </si>
  <si>
    <t>% DEDICACIÓN</t>
  </si>
  <si>
    <t>F.M.</t>
  </si>
  <si>
    <t>VALOR MES (AxBxC)</t>
  </si>
  <si>
    <t>No. DE MESES</t>
  </si>
  <si>
    <t>TOTAL PARCIAL (DXE)</t>
  </si>
  <si>
    <t>1.1.1</t>
  </si>
  <si>
    <t>DIRECTOR DE LA INTERVENTORIA</t>
  </si>
  <si>
    <t>1.1.2</t>
  </si>
  <si>
    <t>ESPECIALISTA EN ESTRUCTURAS</t>
  </si>
  <si>
    <t>1.1.3</t>
  </si>
  <si>
    <t>ARQUITECTO</t>
  </si>
  <si>
    <t>1.1.4</t>
  </si>
  <si>
    <t>ESPECIALISTA EN GEOTECNIA</t>
  </si>
  <si>
    <t>1.1.5</t>
  </si>
  <si>
    <t>PROFESIONAL AMBIENTAL</t>
  </si>
  <si>
    <t>1.1.6</t>
  </si>
  <si>
    <t>PROFESIONAL SISO</t>
  </si>
  <si>
    <t>1.1.7</t>
  </si>
  <si>
    <t>PROFESIONALSOCIAL</t>
  </si>
  <si>
    <t>1.1.8</t>
  </si>
  <si>
    <t>ABOGADO</t>
  </si>
  <si>
    <t>1.1.9</t>
  </si>
  <si>
    <t>RESIDENTE  DE INTERVENTORIA</t>
  </si>
  <si>
    <t>1.1.10</t>
  </si>
  <si>
    <t>TOPOGRAFO</t>
  </si>
  <si>
    <t>1.1.11</t>
  </si>
  <si>
    <t>CADENERO</t>
  </si>
  <si>
    <t>1.1.12</t>
  </si>
  <si>
    <t>SECRETARIA/O</t>
  </si>
  <si>
    <t>A. GASTOS TOTALES DE PERSONAL INTERVENTORIA</t>
  </si>
  <si>
    <t>2. OTROS COSTOS DIRECTOS</t>
  </si>
  <si>
    <t>DESCRIPCION</t>
  </si>
  <si>
    <t>UNIDAD</t>
  </si>
  <si>
    <t>CANTIDAD</t>
  </si>
  <si>
    <t xml:space="preserve"> TARIFA MENSUAL</t>
  </si>
  <si>
    <t>VALOR PARCIAL</t>
  </si>
  <si>
    <t>1,2,1</t>
  </si>
  <si>
    <t>OFICINA (INCLUYE SERVICIOS PÚBLICOS)</t>
  </si>
  <si>
    <t>MES</t>
  </si>
  <si>
    <t>1,2,2</t>
  </si>
  <si>
    <t>ALQUILER DE EQUIPOS ( COMPUTADORES, ESCANER, ESCRITORIOS)</t>
  </si>
  <si>
    <t>1,2,3</t>
  </si>
  <si>
    <t>GASTOS DE IMPRESIÓN, PLANOS Y PAPELERIA E INFORMES</t>
  </si>
  <si>
    <t>1,2,4</t>
  </si>
  <si>
    <t>COSTOS POLIZAS (GARANTÍAS)</t>
  </si>
  <si>
    <t>1,2,5</t>
  </si>
  <si>
    <t>COSTOS ADMINISTRATIVOS, IMPUESTOS, CONTRIBUCIONES</t>
  </si>
  <si>
    <t>1,2,6</t>
  </si>
  <si>
    <t>ENSAYOS DE LABORATORIO</t>
  </si>
  <si>
    <t>1,2,7</t>
  </si>
  <si>
    <t>EQUIPOS DE TOPOGRAFIA (INCLUYE ESTACIONES DE TOPOGRAFIA, ESTACIONES GPS)</t>
  </si>
  <si>
    <t>C. SUBTOTAL OTROS GASTOS DIRECTOS</t>
  </si>
  <si>
    <t>SUBTOTAL GASTOS DIRECTOS (A+B)</t>
  </si>
  <si>
    <t>IVA</t>
  </si>
  <si>
    <t>VALOR TOTALCONTRATO DE INTERVENTORIA</t>
  </si>
  <si>
    <t>SIETE (7) MESES</t>
  </si>
  <si>
    <t>“ INTERVENTORIA TECNICA, ADMINISTRATIVA, FINANCIERA, JURIDICA, SST Y AMBIENTAL AL MEJORAMIENTO, ADECUACIÓN Y REHABILITACIÓN DEL ESPACIO PÚBLICO DE LA VILLA OLIMPICA DEL MUNICIPIO DE TOCANCIPA”</t>
  </si>
  <si>
    <t>PRESUPUESTO PROPUESTO PARA EL CONTRATO DE “ INTERVENTORIA TECNICA, ADMINISTRATIVA, FINANCIERA, JURIDICA, SST Y AMBIENTAL AL MEJORAMIENTO, ADECUACIÓN Y REHABILITACIÓN DEL ESPACIO PÚBLICO DE LA VILLA OLIMPICA DEL MUNICIPIO DE TOCANCIPA”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</si>
</sst>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-[$$-240A]\ * #,##0.00_-;\-[$$-240A]\ * #,##0.00_-;_-[$$-240A]\ * &quot;-&quot;??_-;_-@_-"/>
  </numFmts>
  <fonts count="8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7D7D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1" fillId="5" borderId="8" xfId="0" applyFont="1" applyFill="1" applyBorder="1" applyAlignment="1">
      <alignment horizontal="center" vertical="center" wrapText="1"/>
    </xf>
    <xf numFmtId="0" fontId="6" fillId="5" borderId="8" xfId="4" applyFont="1" applyFill="1" applyBorder="1" applyAlignment="1">
      <alignment horizontal="center" vertical="center" wrapText="1"/>
    </xf>
    <xf numFmtId="0" fontId="6" fillId="5" borderId="9" xfId="4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164" fontId="6" fillId="0" borderId="9" xfId="2" applyFont="1" applyBorder="1" applyAlignment="1">
      <alignment horizontal="right" vertical="center" shrinkToFit="1"/>
    </xf>
    <xf numFmtId="0" fontId="2" fillId="0" borderId="0" xfId="0" applyFont="1" applyAlignment="1">
      <alignment horizontal="left" vertical="top"/>
    </xf>
    <xf numFmtId="0" fontId="1" fillId="5" borderId="12" xfId="0" applyFont="1" applyFill="1" applyBorder="1" applyAlignment="1">
      <alignment horizontal="center" vertical="center" wrapText="1"/>
    </xf>
    <xf numFmtId="0" fontId="6" fillId="5" borderId="15" xfId="4" applyFont="1" applyFill="1" applyBorder="1" applyAlignment="1">
      <alignment horizontal="center" vertical="center" wrapText="1"/>
    </xf>
    <xf numFmtId="0" fontId="6" fillId="5" borderId="16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shrinkToFit="1"/>
    </xf>
    <xf numFmtId="164" fontId="2" fillId="0" borderId="9" xfId="2" applyFont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shrinkToFit="1"/>
    </xf>
    <xf numFmtId="164" fontId="2" fillId="2" borderId="9" xfId="2" applyFont="1" applyFill="1" applyBorder="1" applyAlignment="1">
      <alignment horizontal="right" vertical="center" shrinkToFit="1"/>
    </xf>
    <xf numFmtId="0" fontId="2" fillId="0" borderId="17" xfId="0" applyFont="1" applyBorder="1" applyAlignment="1">
      <alignment horizontal="left" vertical="center" wrapText="1"/>
    </xf>
    <xf numFmtId="164" fontId="6" fillId="0" borderId="20" xfId="2" applyFont="1" applyBorder="1" applyAlignment="1">
      <alignment horizontal="right" vertical="center" shrinkToFit="1"/>
    </xf>
    <xf numFmtId="164" fontId="2" fillId="0" borderId="0" xfId="2" applyFont="1" applyAlignment="1">
      <alignment horizontal="center" vertical="top"/>
    </xf>
    <xf numFmtId="164" fontId="6" fillId="6" borderId="9" xfId="2" applyFont="1" applyFill="1" applyBorder="1" applyAlignment="1">
      <alignment horizontal="right" vertical="center" shrinkToFit="1"/>
    </xf>
    <xf numFmtId="164" fontId="2" fillId="0" borderId="0" xfId="0" applyNumberFormat="1" applyFont="1" applyAlignment="1">
      <alignment horizontal="left" vertical="top"/>
    </xf>
    <xf numFmtId="9" fontId="6" fillId="6" borderId="15" xfId="0" applyNumberFormat="1" applyFont="1" applyFill="1" applyBorder="1" applyAlignment="1">
      <alignment horizontal="center" vertical="center" shrinkToFit="1"/>
    </xf>
    <xf numFmtId="164" fontId="6" fillId="6" borderId="16" xfId="2" applyFont="1" applyFill="1" applyBorder="1" applyAlignment="1">
      <alignment horizontal="right" vertical="center" shrinkToFit="1"/>
    </xf>
    <xf numFmtId="164" fontId="2" fillId="0" borderId="0" xfId="0" applyNumberFormat="1" applyFont="1" applyAlignment="1">
      <alignment horizontal="center" vertical="top"/>
    </xf>
    <xf numFmtId="164" fontId="2" fillId="0" borderId="0" xfId="2" applyFont="1" applyAlignment="1">
      <alignment horizontal="left" vertical="top"/>
    </xf>
    <xf numFmtId="164" fontId="6" fillId="6" borderId="23" xfId="2" applyFont="1" applyFill="1" applyBorder="1" applyAlignment="1">
      <alignment horizontal="right" vertical="center" shrinkToFit="1"/>
    </xf>
    <xf numFmtId="164" fontId="2" fillId="2" borderId="0" xfId="0" applyNumberFormat="1" applyFont="1" applyFill="1" applyAlignment="1">
      <alignment horizontal="center" vertical="top"/>
    </xf>
    <xf numFmtId="164" fontId="2" fillId="2" borderId="0" xfId="2" applyFont="1" applyFill="1" applyBorder="1" applyAlignment="1">
      <alignment horizontal="left" vertical="top"/>
    </xf>
    <xf numFmtId="164" fontId="2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right" vertical="center" wrapText="1"/>
    </xf>
    <xf numFmtId="9" fontId="6" fillId="2" borderId="0" xfId="0" applyNumberFormat="1" applyFont="1" applyFill="1" applyAlignment="1">
      <alignment horizontal="center" vertical="center" shrinkToFit="1"/>
    </xf>
    <xf numFmtId="164" fontId="6" fillId="2" borderId="0" xfId="2" applyFont="1" applyFill="1" applyBorder="1" applyAlignment="1">
      <alignment horizontal="right" vertical="center" shrinkToFit="1"/>
    </xf>
    <xf numFmtId="164" fontId="2" fillId="2" borderId="0" xfId="2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165" fontId="2" fillId="2" borderId="8" xfId="1" applyNumberFormat="1" applyFont="1" applyFill="1" applyBorder="1" applyAlignment="1">
      <alignment horizontal="left" vertical="center" wrapText="1"/>
    </xf>
    <xf numFmtId="9" fontId="2" fillId="2" borderId="8" xfId="3" applyFont="1" applyFill="1" applyBorder="1" applyAlignment="1">
      <alignment horizontal="center" vertical="center" shrinkToFit="1"/>
    </xf>
    <xf numFmtId="165" fontId="2" fillId="2" borderId="9" xfId="1" applyNumberFormat="1" applyFont="1" applyFill="1" applyBorder="1" applyAlignment="1">
      <alignment horizontal="left" vertical="center" wrapText="1"/>
    </xf>
    <xf numFmtId="164" fontId="2" fillId="0" borderId="0" xfId="2" applyFont="1" applyAlignment="1">
      <alignment vertical="top"/>
    </xf>
    <xf numFmtId="0" fontId="1" fillId="5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6" fillId="5" borderId="13" xfId="4" applyFont="1" applyFill="1" applyBorder="1" applyAlignment="1">
      <alignment horizontal="center" vertical="center" wrapText="1"/>
    </xf>
    <xf numFmtId="0" fontId="6" fillId="5" borderId="14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4" fontId="2" fillId="0" borderId="8" xfId="2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left" vertical="center" wrapText="1"/>
    </xf>
    <xf numFmtId="164" fontId="2" fillId="2" borderId="8" xfId="2" applyFont="1" applyFill="1" applyBorder="1" applyAlignment="1">
      <alignment horizontal="center" vertical="center" shrinkToFit="1"/>
    </xf>
    <xf numFmtId="0" fontId="1" fillId="6" borderId="21" xfId="0" applyFont="1" applyFill="1" applyBorder="1" applyAlignment="1">
      <alignment horizontal="right" vertical="center" wrapText="1"/>
    </xf>
    <xf numFmtId="0" fontId="1" fillId="6" borderId="22" xfId="0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6" borderId="7" xfId="0" applyFont="1" applyFill="1" applyBorder="1" applyAlignment="1">
      <alignment horizontal="right" vertical="center" wrapText="1"/>
    </xf>
    <xf numFmtId="0" fontId="1" fillId="6" borderId="8" xfId="0" applyFont="1" applyFill="1" applyBorder="1" applyAlignment="1">
      <alignment horizontal="right" vertical="center" wrapText="1"/>
    </xf>
    <xf numFmtId="0" fontId="1" fillId="6" borderId="12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right" vertical="center" wrapText="1"/>
    </xf>
  </cellXfs>
  <cellStyles count="5">
    <cellStyle name="Moneda" xfId="1" builtinId="4"/>
    <cellStyle name="Moneda [0]" xfId="2" builtinId="7"/>
    <cellStyle name="Normal" xfId="0" builtinId="0"/>
    <cellStyle name="Normal 2" xfId="4" xr:uid="{D8AF017D-696F-476E-8280-C268F493DBC2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die/OneDrive/Escritorio/ING.KAREN%20BARCO/2025/Nueva%20carpeta%20(2)/INTERVENTORIA%20CONSULTORIA/PRESUPUESTO%20OFICIA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VENTORIA VILLA"/>
      <sheetName val="CONSULTORIA"/>
      <sheetName val="MANTENIMIENTO"/>
      <sheetName val="VILLA"/>
      <sheetName val="HOSPITAL"/>
      <sheetName val="MANTENIMIENTO (2)"/>
      <sheetName val="VILLA (2)"/>
      <sheetName val="HOSPITAL (2)"/>
      <sheetName val="Hoja4"/>
      <sheetName val="Hoja1"/>
      <sheetName val="Hoja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D6">
            <v>4500000</v>
          </cell>
          <cell r="H6">
            <v>0.25</v>
          </cell>
        </row>
        <row r="9">
          <cell r="D9">
            <v>4000000</v>
          </cell>
        </row>
        <row r="12">
          <cell r="D12">
            <v>3000000</v>
          </cell>
        </row>
        <row r="13">
          <cell r="D13">
            <v>3000000</v>
          </cell>
        </row>
        <row r="14">
          <cell r="D14">
            <v>3000000</v>
          </cell>
        </row>
        <row r="15">
          <cell r="D15">
            <v>3000000</v>
          </cell>
        </row>
        <row r="17">
          <cell r="D17">
            <v>3000000</v>
          </cell>
        </row>
        <row r="19">
          <cell r="D19">
            <v>2000000</v>
          </cell>
        </row>
        <row r="20">
          <cell r="D20">
            <v>2000000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8DD97-76BB-4013-88DB-5898A8D067DB}">
  <dimension ref="A2:T41"/>
  <sheetViews>
    <sheetView tabSelected="1" view="pageBreakPreview" topLeftCell="D5" zoomScaleNormal="100" zoomScaleSheetLayoutView="100" workbookViewId="0">
      <selection activeCell="D7" sqref="D7:K7"/>
    </sheetView>
  </sheetViews>
  <sheetFormatPr baseColWidth="10" defaultColWidth="8.83203125" defaultRowHeight="18" x14ac:dyDescent="0.2"/>
  <cols>
    <col min="1" max="2" width="8.83203125" style="2"/>
    <col min="3" max="3" width="3.5" style="2" customWidth="1"/>
    <col min="4" max="4" width="19.5" style="38" customWidth="1"/>
    <col min="5" max="5" width="55.6640625" style="38" customWidth="1"/>
    <col min="6" max="6" width="27.33203125" style="38" customWidth="1"/>
    <col min="7" max="7" width="24.1640625" style="38" customWidth="1"/>
    <col min="8" max="8" width="22.83203125" style="38" customWidth="1"/>
    <col min="9" max="9" width="27" style="38" customWidth="1"/>
    <col min="10" max="10" width="19" style="38" customWidth="1"/>
    <col min="11" max="11" width="28.5" style="10" customWidth="1"/>
    <col min="12" max="12" width="5" style="2" customWidth="1"/>
    <col min="13" max="13" width="8.83203125" style="10"/>
    <col min="14" max="14" width="23.83203125" style="10" bestFit="1" customWidth="1"/>
    <col min="15" max="15" width="8.83203125" style="10"/>
    <col min="16" max="16" width="22" style="10" bestFit="1" customWidth="1"/>
    <col min="17" max="17" width="23.83203125" style="10" bestFit="1" customWidth="1"/>
    <col min="18" max="18" width="22" style="10" bestFit="1" customWidth="1"/>
    <col min="19" max="19" width="8.83203125" style="10"/>
    <col min="20" max="20" width="22" style="10" bestFit="1" customWidth="1"/>
    <col min="21" max="16384" width="8.83203125" style="10"/>
  </cols>
  <sheetData>
    <row r="2" spans="4:11" s="2" customFormat="1" ht="67.150000000000006" customHeight="1" x14ac:dyDescent="0.2">
      <c r="D2" s="44" t="s">
        <v>0</v>
      </c>
      <c r="E2" s="44"/>
      <c r="F2" s="44"/>
      <c r="G2" s="44"/>
      <c r="H2" s="44"/>
      <c r="I2" s="44"/>
      <c r="J2" s="44"/>
      <c r="K2" s="44"/>
    </row>
    <row r="3" spans="4:11" s="2" customFormat="1" ht="71.25" customHeight="1" x14ac:dyDescent="0.2">
      <c r="D3" s="1" t="s">
        <v>1</v>
      </c>
      <c r="E3" s="45" t="s">
        <v>70</v>
      </c>
      <c r="F3" s="45"/>
      <c r="G3" s="45"/>
      <c r="H3" s="45"/>
      <c r="I3" s="45"/>
      <c r="J3" s="45"/>
    </row>
    <row r="4" spans="4:11" s="2" customFormat="1" ht="19.5" customHeight="1" x14ac:dyDescent="0.2">
      <c r="D4" s="1" t="s">
        <v>2</v>
      </c>
      <c r="E4" s="45" t="s">
        <v>69</v>
      </c>
      <c r="F4" s="45"/>
      <c r="G4" s="45"/>
      <c r="H4" s="45"/>
      <c r="I4" s="45"/>
      <c r="J4" s="45"/>
    </row>
    <row r="5" spans="4:11" s="2" customFormat="1" ht="16.5" customHeight="1" thickBot="1" x14ac:dyDescent="0.25">
      <c r="D5" s="3"/>
      <c r="E5" s="3"/>
      <c r="F5" s="3"/>
      <c r="G5" s="3"/>
      <c r="H5" s="3"/>
      <c r="I5" s="3"/>
      <c r="J5" s="3"/>
    </row>
    <row r="6" spans="4:11" ht="87" customHeight="1" x14ac:dyDescent="0.2">
      <c r="D6" s="46" t="s">
        <v>71</v>
      </c>
      <c r="E6" s="47"/>
      <c r="F6" s="47"/>
      <c r="G6" s="47"/>
      <c r="H6" s="47"/>
      <c r="I6" s="47"/>
      <c r="J6" s="47"/>
      <c r="K6" s="48"/>
    </row>
    <row r="7" spans="4:11" ht="16.5" customHeight="1" x14ac:dyDescent="0.2">
      <c r="D7" s="49" t="s">
        <v>3</v>
      </c>
      <c r="E7" s="50"/>
      <c r="F7" s="50"/>
      <c r="G7" s="50"/>
      <c r="H7" s="50"/>
      <c r="I7" s="50"/>
      <c r="J7" s="50"/>
      <c r="K7" s="51"/>
    </row>
    <row r="8" spans="4:11" ht="22.5" customHeight="1" x14ac:dyDescent="0.2">
      <c r="D8" s="43" t="s">
        <v>4</v>
      </c>
      <c r="E8" s="4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10</v>
      </c>
      <c r="K8" s="6" t="s">
        <v>11</v>
      </c>
    </row>
    <row r="9" spans="4:11" ht="53.25" customHeight="1" x14ac:dyDescent="0.2">
      <c r="D9" s="43"/>
      <c r="E9" s="4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5" t="s">
        <v>17</v>
      </c>
      <c r="K9" s="6" t="s">
        <v>18</v>
      </c>
    </row>
    <row r="10" spans="4:11" s="2" customFormat="1" ht="22.5" customHeight="1" x14ac:dyDescent="0.2">
      <c r="D10" s="7" t="s">
        <v>19</v>
      </c>
      <c r="E10" s="17" t="s">
        <v>20</v>
      </c>
      <c r="F10" s="39">
        <f>+[1]Hoja1!D6</f>
        <v>4500000</v>
      </c>
      <c r="G10" s="40">
        <f>+[1]Hoja1!H6</f>
        <v>0.25</v>
      </c>
      <c r="H10" s="19">
        <v>2.2000000000000002</v>
      </c>
      <c r="I10" s="39">
        <f>+F10*G10*H10</f>
        <v>2475000</v>
      </c>
      <c r="J10" s="19">
        <v>7</v>
      </c>
      <c r="K10" s="41">
        <f>+I10*J10</f>
        <v>17325000</v>
      </c>
    </row>
    <row r="11" spans="4:11" s="2" customFormat="1" ht="22.5" customHeight="1" x14ac:dyDescent="0.2">
      <c r="D11" s="7" t="s">
        <v>21</v>
      </c>
      <c r="E11" s="17" t="s">
        <v>22</v>
      </c>
      <c r="F11" s="39">
        <v>4000000</v>
      </c>
      <c r="G11" s="40">
        <v>0.05</v>
      </c>
      <c r="H11" s="19">
        <v>2.2000000000000002</v>
      </c>
      <c r="I11" s="39">
        <f t="shared" ref="I11:I18" si="0">+F11*G11*H11</f>
        <v>440000.00000000006</v>
      </c>
      <c r="J11" s="19">
        <f>+J10</f>
        <v>7</v>
      </c>
      <c r="K11" s="41">
        <f t="shared" ref="K11:K12" si="1">+I11*J11</f>
        <v>3080000.0000000005</v>
      </c>
    </row>
    <row r="12" spans="4:11" s="2" customFormat="1" ht="22.5" customHeight="1" x14ac:dyDescent="0.2">
      <c r="D12" s="7" t="s">
        <v>23</v>
      </c>
      <c r="E12" s="17" t="s">
        <v>24</v>
      </c>
      <c r="F12" s="39">
        <f>+F11</f>
        <v>4000000</v>
      </c>
      <c r="G12" s="40">
        <f>+G11</f>
        <v>0.05</v>
      </c>
      <c r="H12" s="19">
        <v>2.2000000000000002</v>
      </c>
      <c r="I12" s="39">
        <f t="shared" si="0"/>
        <v>440000.00000000006</v>
      </c>
      <c r="J12" s="19">
        <f>+J11</f>
        <v>7</v>
      </c>
      <c r="K12" s="41">
        <f t="shared" si="1"/>
        <v>3080000.0000000005</v>
      </c>
    </row>
    <row r="13" spans="4:11" s="2" customFormat="1" ht="22.5" customHeight="1" x14ac:dyDescent="0.2">
      <c r="D13" s="7" t="s">
        <v>25</v>
      </c>
      <c r="E13" s="17" t="s">
        <v>26</v>
      </c>
      <c r="F13" s="39">
        <f>+[1]Hoja1!D9</f>
        <v>4000000</v>
      </c>
      <c r="G13" s="40">
        <v>0.05</v>
      </c>
      <c r="H13" s="19">
        <v>2.2000000000000002</v>
      </c>
      <c r="I13" s="39">
        <f t="shared" si="0"/>
        <v>440000.00000000006</v>
      </c>
      <c r="J13" s="19">
        <f>+J10</f>
        <v>7</v>
      </c>
      <c r="K13" s="41">
        <f>+I13*J13</f>
        <v>3080000.0000000005</v>
      </c>
    </row>
    <row r="14" spans="4:11" s="2" customFormat="1" ht="22.5" customHeight="1" x14ac:dyDescent="0.2">
      <c r="D14" s="7" t="s">
        <v>27</v>
      </c>
      <c r="E14" s="17" t="s">
        <v>28</v>
      </c>
      <c r="F14" s="39">
        <f>+[1]Hoja1!D12</f>
        <v>3000000</v>
      </c>
      <c r="G14" s="40">
        <f>+G16</f>
        <v>0.05</v>
      </c>
      <c r="H14" s="19">
        <v>2.2000000000000002</v>
      </c>
      <c r="I14" s="39">
        <f t="shared" si="0"/>
        <v>330000</v>
      </c>
      <c r="J14" s="19">
        <f>+J13</f>
        <v>7</v>
      </c>
      <c r="K14" s="41">
        <f t="shared" ref="K14:K18" si="2">+I14*J14</f>
        <v>2310000</v>
      </c>
    </row>
    <row r="15" spans="4:11" s="2" customFormat="1" ht="22.5" customHeight="1" x14ac:dyDescent="0.2">
      <c r="D15" s="7" t="s">
        <v>29</v>
      </c>
      <c r="E15" s="17" t="s">
        <v>30</v>
      </c>
      <c r="F15" s="39">
        <f>+[1]Hoja1!D13</f>
        <v>3000000</v>
      </c>
      <c r="G15" s="40">
        <v>0.2</v>
      </c>
      <c r="H15" s="19">
        <v>2.2000000000000002</v>
      </c>
      <c r="I15" s="39">
        <f t="shared" si="0"/>
        <v>1320000</v>
      </c>
      <c r="J15" s="19">
        <f t="shared" ref="J15:J21" si="3">+J14</f>
        <v>7</v>
      </c>
      <c r="K15" s="41">
        <f t="shared" si="2"/>
        <v>9240000</v>
      </c>
    </row>
    <row r="16" spans="4:11" s="2" customFormat="1" ht="22.5" customHeight="1" x14ac:dyDescent="0.2">
      <c r="D16" s="7" t="s">
        <v>31</v>
      </c>
      <c r="E16" s="17" t="s">
        <v>32</v>
      </c>
      <c r="F16" s="39">
        <f>+[1]Hoja1!D14</f>
        <v>3000000</v>
      </c>
      <c r="G16" s="40">
        <f>+G13</f>
        <v>0.05</v>
      </c>
      <c r="H16" s="19">
        <v>2.2000000000000002</v>
      </c>
      <c r="I16" s="39">
        <f t="shared" si="0"/>
        <v>330000</v>
      </c>
      <c r="J16" s="19">
        <f t="shared" si="3"/>
        <v>7</v>
      </c>
      <c r="K16" s="41">
        <f t="shared" si="2"/>
        <v>2310000</v>
      </c>
    </row>
    <row r="17" spans="4:17" s="2" customFormat="1" ht="22.5" customHeight="1" x14ac:dyDescent="0.2">
      <c r="D17" s="7" t="s">
        <v>33</v>
      </c>
      <c r="E17" s="17" t="s">
        <v>34</v>
      </c>
      <c r="F17" s="39">
        <f>+[1]Hoja1!D15</f>
        <v>3000000</v>
      </c>
      <c r="G17" s="40">
        <f>+G16</f>
        <v>0.05</v>
      </c>
      <c r="H17" s="19">
        <v>2.2000000000000002</v>
      </c>
      <c r="I17" s="39">
        <f t="shared" si="0"/>
        <v>330000</v>
      </c>
      <c r="J17" s="19">
        <f>+J16</f>
        <v>7</v>
      </c>
      <c r="K17" s="41">
        <f t="shared" si="2"/>
        <v>2310000</v>
      </c>
    </row>
    <row r="18" spans="4:17" s="2" customFormat="1" ht="22.5" customHeight="1" x14ac:dyDescent="0.2">
      <c r="D18" s="7" t="s">
        <v>35</v>
      </c>
      <c r="E18" s="17" t="s">
        <v>36</v>
      </c>
      <c r="F18" s="39">
        <v>2500000</v>
      </c>
      <c r="G18" s="40">
        <v>1</v>
      </c>
      <c r="H18" s="19">
        <v>2.2000000000000002</v>
      </c>
      <c r="I18" s="39">
        <f t="shared" si="0"/>
        <v>5500000</v>
      </c>
      <c r="J18" s="19">
        <f>+J17</f>
        <v>7</v>
      </c>
      <c r="K18" s="41">
        <f t="shared" si="2"/>
        <v>38500000</v>
      </c>
    </row>
    <row r="19" spans="4:17" s="2" customFormat="1" ht="22.5" customHeight="1" x14ac:dyDescent="0.2">
      <c r="D19" s="7" t="s">
        <v>37</v>
      </c>
      <c r="E19" s="17" t="s">
        <v>38</v>
      </c>
      <c r="F19" s="39">
        <f>+[1]Hoja1!D17</f>
        <v>3000000</v>
      </c>
      <c r="G19" s="40">
        <v>0.2</v>
      </c>
      <c r="H19" s="19">
        <v>2.2000000000000002</v>
      </c>
      <c r="I19" s="39">
        <f>+F19*G19*H19</f>
        <v>1320000</v>
      </c>
      <c r="J19" s="19">
        <f>+J18</f>
        <v>7</v>
      </c>
      <c r="K19" s="41">
        <f>+I19*J19</f>
        <v>9240000</v>
      </c>
    </row>
    <row r="20" spans="4:17" s="2" customFormat="1" ht="22.5" customHeight="1" x14ac:dyDescent="0.2">
      <c r="D20" s="7" t="s">
        <v>39</v>
      </c>
      <c r="E20" s="17" t="s">
        <v>40</v>
      </c>
      <c r="F20" s="39">
        <f>+[1]Hoja1!D19</f>
        <v>2000000</v>
      </c>
      <c r="G20" s="40">
        <v>0.2</v>
      </c>
      <c r="H20" s="19">
        <v>2.2000000000000002</v>
      </c>
      <c r="I20" s="39">
        <f>+F20*G20*H20</f>
        <v>880000.00000000012</v>
      </c>
      <c r="J20" s="19">
        <f>+J19</f>
        <v>7</v>
      </c>
      <c r="K20" s="41">
        <f>+I20*J20</f>
        <v>6160000.0000000009</v>
      </c>
    </row>
    <row r="21" spans="4:17" s="2" customFormat="1" ht="22.5" customHeight="1" x14ac:dyDescent="0.2">
      <c r="D21" s="7" t="s">
        <v>41</v>
      </c>
      <c r="E21" s="17" t="s">
        <v>42</v>
      </c>
      <c r="F21" s="39">
        <f>+[1]Hoja1!D20</f>
        <v>2000000</v>
      </c>
      <c r="G21" s="40">
        <v>0.1</v>
      </c>
      <c r="H21" s="19">
        <v>2.2000000000000002</v>
      </c>
      <c r="I21" s="39">
        <f>+F21*G21*H21</f>
        <v>440000.00000000006</v>
      </c>
      <c r="J21" s="19">
        <f t="shared" si="3"/>
        <v>7</v>
      </c>
      <c r="K21" s="41">
        <f>+I21*J21</f>
        <v>3080000.0000000005</v>
      </c>
    </row>
    <row r="22" spans="4:17" ht="25.5" customHeight="1" x14ac:dyDescent="0.2">
      <c r="D22" s="8"/>
      <c r="E22" s="52" t="s">
        <v>43</v>
      </c>
      <c r="F22" s="53"/>
      <c r="G22" s="53"/>
      <c r="H22" s="53"/>
      <c r="I22" s="53"/>
      <c r="J22" s="54"/>
      <c r="K22" s="9">
        <f>SUM(K10:K21)</f>
        <v>99715000</v>
      </c>
    </row>
    <row r="23" spans="4:17" ht="30" customHeight="1" x14ac:dyDescent="0.2">
      <c r="D23" s="49" t="s">
        <v>44</v>
      </c>
      <c r="E23" s="50"/>
      <c r="F23" s="50"/>
      <c r="G23" s="50"/>
      <c r="H23" s="50"/>
      <c r="I23" s="50"/>
      <c r="J23" s="50"/>
      <c r="K23" s="51"/>
    </row>
    <row r="24" spans="4:17" ht="30" customHeight="1" x14ac:dyDescent="0.2">
      <c r="D24" s="11" t="s">
        <v>4</v>
      </c>
      <c r="E24" s="55" t="s">
        <v>45</v>
      </c>
      <c r="F24" s="56"/>
      <c r="G24" s="12" t="s">
        <v>46</v>
      </c>
      <c r="H24" s="12" t="s">
        <v>47</v>
      </c>
      <c r="I24" s="55" t="s">
        <v>48</v>
      </c>
      <c r="J24" s="56"/>
      <c r="K24" s="13" t="s">
        <v>49</v>
      </c>
    </row>
    <row r="25" spans="4:17" ht="32.25" customHeight="1" x14ac:dyDescent="0.2">
      <c r="D25" s="7" t="s">
        <v>50</v>
      </c>
      <c r="E25" s="57" t="s">
        <v>51</v>
      </c>
      <c r="F25" s="57"/>
      <c r="G25" s="14" t="s">
        <v>52</v>
      </c>
      <c r="H25" s="15">
        <f>+J20</f>
        <v>7</v>
      </c>
      <c r="I25" s="58">
        <v>1520881.15246099</v>
      </c>
      <c r="J25" s="58"/>
      <c r="K25" s="16">
        <f t="shared" ref="K25:K31" si="4">+H25*I25</f>
        <v>10646168.06722693</v>
      </c>
    </row>
    <row r="26" spans="4:17" ht="47.25" customHeight="1" x14ac:dyDescent="0.2">
      <c r="D26" s="7" t="s">
        <v>53</v>
      </c>
      <c r="E26" s="57" t="s">
        <v>54</v>
      </c>
      <c r="F26" s="57"/>
      <c r="G26" s="14" t="s">
        <v>52</v>
      </c>
      <c r="H26" s="15">
        <f>+H25</f>
        <v>7</v>
      </c>
      <c r="I26" s="58">
        <v>1200000</v>
      </c>
      <c r="J26" s="58"/>
      <c r="K26" s="16">
        <f t="shared" si="4"/>
        <v>8400000</v>
      </c>
    </row>
    <row r="27" spans="4:17" ht="40.5" customHeight="1" x14ac:dyDescent="0.2">
      <c r="D27" s="7" t="s">
        <v>55</v>
      </c>
      <c r="E27" s="57" t="s">
        <v>56</v>
      </c>
      <c r="F27" s="57"/>
      <c r="G27" s="14" t="s">
        <v>52</v>
      </c>
      <c r="H27" s="15">
        <f>+H26</f>
        <v>7</v>
      </c>
      <c r="I27" s="58">
        <v>1000000</v>
      </c>
      <c r="J27" s="58"/>
      <c r="K27" s="16">
        <f t="shared" si="4"/>
        <v>7000000</v>
      </c>
    </row>
    <row r="28" spans="4:17" ht="30.75" customHeight="1" x14ac:dyDescent="0.2">
      <c r="D28" s="7" t="s">
        <v>57</v>
      </c>
      <c r="E28" s="59" t="s">
        <v>58</v>
      </c>
      <c r="F28" s="59"/>
      <c r="G28" s="18" t="s">
        <v>46</v>
      </c>
      <c r="H28" s="19">
        <v>1</v>
      </c>
      <c r="I28" s="60">
        <v>6000000</v>
      </c>
      <c r="J28" s="60"/>
      <c r="K28" s="20">
        <f t="shared" si="4"/>
        <v>6000000</v>
      </c>
    </row>
    <row r="29" spans="4:17" ht="45" customHeight="1" x14ac:dyDescent="0.2">
      <c r="D29" s="7" t="s">
        <v>59</v>
      </c>
      <c r="E29" s="59" t="s">
        <v>60</v>
      </c>
      <c r="F29" s="59"/>
      <c r="G29" s="18" t="s">
        <v>46</v>
      </c>
      <c r="H29" s="19">
        <v>1</v>
      </c>
      <c r="I29" s="60">
        <v>22000000</v>
      </c>
      <c r="J29" s="60"/>
      <c r="K29" s="20">
        <f t="shared" si="4"/>
        <v>22000000</v>
      </c>
    </row>
    <row r="30" spans="4:17" ht="23.25" customHeight="1" x14ac:dyDescent="0.2">
      <c r="D30" s="7" t="s">
        <v>61</v>
      </c>
      <c r="E30" s="57" t="s">
        <v>62</v>
      </c>
      <c r="F30" s="57"/>
      <c r="G30" s="14" t="s">
        <v>46</v>
      </c>
      <c r="H30" s="15">
        <v>3</v>
      </c>
      <c r="I30" s="58">
        <v>900000</v>
      </c>
      <c r="J30" s="58"/>
      <c r="K30" s="16">
        <f t="shared" si="4"/>
        <v>2700000</v>
      </c>
    </row>
    <row r="31" spans="4:17" ht="50.25" customHeight="1" x14ac:dyDescent="0.2">
      <c r="D31" s="7" t="s">
        <v>63</v>
      </c>
      <c r="E31" s="57" t="s">
        <v>64</v>
      </c>
      <c r="F31" s="57"/>
      <c r="G31" s="14" t="s">
        <v>52</v>
      </c>
      <c r="H31" s="15">
        <f>+H26</f>
        <v>7</v>
      </c>
      <c r="I31" s="58">
        <v>1500000</v>
      </c>
      <c r="J31" s="58"/>
      <c r="K31" s="16">
        <f t="shared" si="4"/>
        <v>10500000</v>
      </c>
    </row>
    <row r="32" spans="4:17" ht="24" customHeight="1" x14ac:dyDescent="0.2">
      <c r="D32" s="21"/>
      <c r="E32" s="63" t="s">
        <v>65</v>
      </c>
      <c r="F32" s="64"/>
      <c r="G32" s="64"/>
      <c r="H32" s="64"/>
      <c r="I32" s="64"/>
      <c r="J32" s="65"/>
      <c r="K32" s="22">
        <f>SUM(K25:K31)</f>
        <v>67246168.067226931</v>
      </c>
      <c r="Q32" s="23"/>
    </row>
    <row r="33" spans="4:20" ht="27.75" customHeight="1" x14ac:dyDescent="0.2">
      <c r="D33" s="66" t="s">
        <v>66</v>
      </c>
      <c r="E33" s="67"/>
      <c r="F33" s="67"/>
      <c r="G33" s="67"/>
      <c r="H33" s="67"/>
      <c r="I33" s="67"/>
      <c r="J33" s="67"/>
      <c r="K33" s="24">
        <f>+K32+K22</f>
        <v>166961168.06722695</v>
      </c>
      <c r="N33" s="42"/>
      <c r="O33" s="42"/>
      <c r="P33" s="42"/>
      <c r="T33" s="25"/>
    </row>
    <row r="34" spans="4:20" ht="27.75" customHeight="1" x14ac:dyDescent="0.2">
      <c r="D34" s="68" t="s">
        <v>67</v>
      </c>
      <c r="E34" s="69"/>
      <c r="F34" s="69"/>
      <c r="G34" s="69"/>
      <c r="H34" s="69"/>
      <c r="I34" s="69"/>
      <c r="J34" s="26">
        <v>0.19</v>
      </c>
      <c r="K34" s="27">
        <f>+K33*J34</f>
        <v>31722621.932773121</v>
      </c>
      <c r="N34" s="42"/>
      <c r="O34" s="42"/>
      <c r="P34" s="42"/>
      <c r="Q34" s="28"/>
      <c r="R34" s="29"/>
      <c r="T34" s="25"/>
    </row>
    <row r="35" spans="4:20" s="2" customFormat="1" ht="27.75" customHeight="1" thickBot="1" x14ac:dyDescent="0.25">
      <c r="D35" s="61" t="s">
        <v>68</v>
      </c>
      <c r="E35" s="62"/>
      <c r="F35" s="62"/>
      <c r="G35" s="62"/>
      <c r="H35" s="62"/>
      <c r="I35" s="62"/>
      <c r="J35" s="62"/>
      <c r="K35" s="30">
        <f>+K33+K34</f>
        <v>198683790.00000006</v>
      </c>
      <c r="N35" s="42"/>
      <c r="O35" s="42"/>
      <c r="P35" s="42"/>
      <c r="Q35" s="31"/>
      <c r="R35" s="32"/>
      <c r="T35" s="33"/>
    </row>
    <row r="36" spans="4:20" s="2" customFormat="1" ht="27.75" customHeight="1" x14ac:dyDescent="0.2">
      <c r="D36" s="34"/>
      <c r="E36" s="34"/>
      <c r="F36" s="34"/>
      <c r="G36" s="34"/>
      <c r="H36" s="34"/>
      <c r="I36" s="34"/>
      <c r="J36" s="35"/>
      <c r="K36" s="36"/>
      <c r="N36" s="37"/>
      <c r="O36" s="37"/>
      <c r="P36" s="37"/>
      <c r="Q36" s="31"/>
      <c r="R36" s="32"/>
      <c r="T36" s="33"/>
    </row>
    <row r="37" spans="4:20" s="2" customFormat="1" ht="27.75" customHeight="1" x14ac:dyDescent="0.2">
      <c r="D37" s="34"/>
      <c r="E37" s="34"/>
      <c r="F37" s="34"/>
      <c r="G37" s="34"/>
      <c r="H37" s="34"/>
      <c r="I37" s="34"/>
      <c r="J37" s="35"/>
      <c r="K37" s="36"/>
      <c r="N37" s="37"/>
      <c r="O37" s="37"/>
      <c r="P37" s="37"/>
      <c r="Q37" s="31"/>
      <c r="R37" s="32"/>
      <c r="T37" s="33"/>
    </row>
    <row r="38" spans="4:20" s="2" customFormat="1" ht="27.75" customHeight="1" x14ac:dyDescent="0.2">
      <c r="D38" s="34"/>
      <c r="E38" s="34"/>
      <c r="F38" s="34"/>
      <c r="G38" s="34"/>
      <c r="H38" s="34"/>
      <c r="I38" s="34"/>
      <c r="J38" s="35"/>
      <c r="K38" s="36"/>
      <c r="N38" s="37"/>
      <c r="O38" s="37"/>
      <c r="P38" s="37"/>
      <c r="Q38" s="31"/>
      <c r="R38" s="32"/>
      <c r="T38" s="33"/>
    </row>
    <row r="39" spans="4:20" s="2" customFormat="1" x14ac:dyDescent="0.2">
      <c r="D39" s="3"/>
      <c r="E39" s="3"/>
      <c r="F39" s="3"/>
      <c r="G39" s="3"/>
      <c r="H39" s="3"/>
      <c r="I39" s="3"/>
      <c r="J39" s="3"/>
    </row>
    <row r="40" spans="4:20" s="2" customFormat="1" x14ac:dyDescent="0.2">
      <c r="D40" s="3"/>
      <c r="E40" s="3"/>
      <c r="F40" s="3"/>
      <c r="G40" s="3"/>
      <c r="H40" s="3"/>
      <c r="I40" s="3"/>
      <c r="J40" s="3"/>
      <c r="N40" s="33"/>
    </row>
    <row r="41" spans="4:20" x14ac:dyDescent="0.2">
      <c r="N41" s="29"/>
    </row>
  </sheetData>
  <mergeCells count="28">
    <mergeCell ref="D35:J35"/>
    <mergeCell ref="E29:F29"/>
    <mergeCell ref="I29:J29"/>
    <mergeCell ref="E30:F30"/>
    <mergeCell ref="I30:J30"/>
    <mergeCell ref="E31:F31"/>
    <mergeCell ref="I31:J31"/>
    <mergeCell ref="E32:J32"/>
    <mergeCell ref="D33:J33"/>
    <mergeCell ref="D34:I34"/>
    <mergeCell ref="E26:F26"/>
    <mergeCell ref="I26:J26"/>
    <mergeCell ref="E27:F27"/>
    <mergeCell ref="I27:J27"/>
    <mergeCell ref="E28:F28"/>
    <mergeCell ref="I28:J28"/>
    <mergeCell ref="E22:J22"/>
    <mergeCell ref="D23:K23"/>
    <mergeCell ref="E24:F24"/>
    <mergeCell ref="I24:J24"/>
    <mergeCell ref="E25:F25"/>
    <mergeCell ref="I25:J25"/>
    <mergeCell ref="D8:D9"/>
    <mergeCell ref="D2:K2"/>
    <mergeCell ref="E3:J3"/>
    <mergeCell ref="E4:J4"/>
    <mergeCell ref="D6:K6"/>
    <mergeCell ref="D7:K7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INTERVENTORIA VILLA</vt:lpstr>
      <vt:lpstr>'INTERVENTORIA VILLA'!Área_de_impresión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 S</dc:creator>
  <cp:lastModifiedBy>Usuario</cp:lastModifiedBy>
  <dcterms:created xsi:type="dcterms:W3CDTF">2026-01-13T21:15:02Z</dcterms:created>
  <dcterms:modified xsi:type="dcterms:W3CDTF">2026-02-05T17:19:06Z</dcterms:modified>
</cp:coreProperties>
</file>